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indsay.huse\Desktop\"/>
    </mc:Choice>
  </mc:AlternateContent>
  <bookViews>
    <workbookView xWindow="0" yWindow="0" windowWidth="19200" windowHeight="7035"/>
  </bookViews>
  <sheets>
    <sheet name="Sensitivity Analysis Findings" sheetId="1" r:id="rId1"/>
  </sheets>
  <externalReferences>
    <externalReference r:id="rId2"/>
  </externalReferenc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2" i="1" l="1"/>
  <c r="C11" i="1"/>
  <c r="C10" i="1"/>
  <c r="C9" i="1"/>
  <c r="C7" i="1"/>
  <c r="D5" i="1"/>
  <c r="B4" i="1"/>
  <c r="D4" i="1" s="1"/>
  <c r="B3" i="1"/>
  <c r="D3" i="1" s="1"/>
  <c r="B2" i="1"/>
  <c r="B11" i="1" s="1"/>
  <c r="D11" i="1" s="1"/>
  <c r="B7" i="1" l="1"/>
  <c r="B10" i="1" s="1"/>
  <c r="D10" i="1" s="1"/>
  <c r="D2" i="1"/>
  <c r="B9" i="1"/>
  <c r="D9" i="1" s="1"/>
  <c r="B12" i="1"/>
  <c r="D12" i="1" s="1"/>
  <c r="D7" i="1" l="1"/>
</calcChain>
</file>

<file path=xl/sharedStrings.xml><?xml version="1.0" encoding="utf-8"?>
<sst xmlns="http://schemas.openxmlformats.org/spreadsheetml/2006/main" count="12" uniqueCount="12">
  <si>
    <t>All</t>
  </si>
  <si>
    <t>Public (minus public vaccine costs)</t>
  </si>
  <si>
    <t>Difference</t>
  </si>
  <si>
    <t>Average Annual Program costs 2016-2018</t>
  </si>
  <si>
    <t>Lower Limit Savings (disease aversion)</t>
  </si>
  <si>
    <t>Upper Limit Savings (disease aversion)</t>
  </si>
  <si>
    <t>Mid-point Savings (disease aversion)</t>
  </si>
  <si>
    <t>NPV (Present value benefits-Present value costs)</t>
  </si>
  <si>
    <t>ICER</t>
  </si>
  <si>
    <t>Benefit-Cost Ratio (NPV-NPV of doing nothing)/(PVC-PVC of doing nothing)</t>
  </si>
  <si>
    <t>Return on Investment ((Benefits-Present Cost)/Present Cost)</t>
  </si>
  <si>
    <t>Cost per individual vaccinated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</si>
</sst>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(&quot;$&quot;* #,##0.00_);_(&quot;$&quot;* \(#,##0.00\);_(&quot;$&quot;* &quot;-&quot;??_);_(@_)"/>
    <numFmt numFmtId="164" formatCode="0.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6" tint="0.59999389629810485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2">
    <xf numFmtId="0" fontId="0" fillId="0" borderId="0" xfId="0"/>
    <xf numFmtId="0" fontId="2" fillId="0" borderId="0" xfId="0" applyFont="1" applyAlignment="1"/>
    <xf numFmtId="0" fontId="0" fillId="0" borderId="0" xfId="0" applyFont="1" applyAlignment="1"/>
    <xf numFmtId="44" fontId="0" fillId="0" borderId="0" xfId="1" applyFont="1" applyAlignment="1"/>
    <xf numFmtId="44" fontId="0" fillId="0" borderId="0" xfId="0" applyNumberFormat="1" applyFont="1" applyAlignment="1"/>
    <xf numFmtId="44" fontId="0" fillId="0" borderId="0" xfId="0" applyNumberFormat="1"/>
    <xf numFmtId="0" fontId="2" fillId="2" borderId="0" xfId="0" applyFont="1" applyFill="1" applyAlignment="1"/>
    <xf numFmtId="0" fontId="0" fillId="2" borderId="0" xfId="0" applyFont="1" applyFill="1" applyAlignment="1"/>
    <xf numFmtId="39" fontId="0" fillId="0" borderId="0" xfId="1" applyNumberFormat="1" applyFont="1" applyAlignment="1"/>
    <xf numFmtId="44" fontId="0" fillId="0" borderId="0" xfId="1" applyFont="1"/>
    <xf numFmtId="2" fontId="0" fillId="0" borderId="0" xfId="0" applyNumberFormat="1" applyFont="1" applyAlignment="1"/>
    <xf numFmtId="164" fontId="0" fillId="3" borderId="0" xfId="0" applyNumberFormat="1" applyFill="1" applyAlignment="1">
      <alignment wrapText="1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DNP%20Cost%20Inventory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pulation table"/>
      <sheetName val="Outcome variable info"/>
      <sheetName val="Program Cost inventory"/>
      <sheetName val="Cost Savings"/>
      <sheetName val="Sensitivity analysis 1"/>
      <sheetName val="Economic Calculations"/>
      <sheetName val=" Historical data (National)"/>
      <sheetName val="2016 Wyoming vacc. disease data"/>
      <sheetName val="2017 Wyoming vacc. disease data"/>
      <sheetName val="2018 Wyoming vacc. disease data"/>
      <sheetName val="Wyoming prevaccine disease calc"/>
      <sheetName val="Other info for calculations"/>
      <sheetName val="AssumptionsConsiderations"/>
      <sheetName val="Limitations"/>
      <sheetName val="VAERS Data"/>
    </sheetNames>
    <sheetDataSet>
      <sheetData sheetId="0"/>
      <sheetData sheetId="1"/>
      <sheetData sheetId="2"/>
      <sheetData sheetId="3">
        <row r="18">
          <cell r="AA18">
            <v>1210661.0809080841</v>
          </cell>
          <cell r="AB18">
            <v>32975863.442369781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7"/>
  <sheetViews>
    <sheetView tabSelected="1" workbookViewId="0">
      <selection activeCell="A19" sqref="A19"/>
    </sheetView>
  </sheetViews>
  <sheetFormatPr defaultRowHeight="15" x14ac:dyDescent="0.25"/>
  <cols>
    <col min="1" max="1" width="69.5703125" style="2" bestFit="1" customWidth="1"/>
    <col min="2" max="2" width="19.140625" style="2" customWidth="1"/>
    <col min="3" max="3" width="32.140625" style="2" bestFit="1" customWidth="1"/>
    <col min="4" max="4" width="16" style="2" bestFit="1" customWidth="1"/>
    <col min="5" max="16384" width="9.140625" style="2"/>
  </cols>
  <sheetData>
    <row r="1" spans="1:4" x14ac:dyDescent="0.25">
      <c r="A1" s="1"/>
      <c r="B1" s="1" t="s">
        <v>0</v>
      </c>
      <c r="C1" s="1" t="s">
        <v>1</v>
      </c>
      <c r="D1" s="2" t="s">
        <v>2</v>
      </c>
    </row>
    <row r="2" spans="1:4" x14ac:dyDescent="0.25">
      <c r="A2" s="1" t="s">
        <v>3</v>
      </c>
      <c r="B2" s="3">
        <f>(2149997.78+1896751.18+2460425.19)/3</f>
        <v>2169058.0500000003</v>
      </c>
      <c r="C2" s="3">
        <v>1730139</v>
      </c>
      <c r="D2" s="4">
        <f>B2-C2</f>
        <v>438919.05000000028</v>
      </c>
    </row>
    <row r="3" spans="1:4" x14ac:dyDescent="0.25">
      <c r="A3" s="1" t="s">
        <v>4</v>
      </c>
      <c r="B3" s="4">
        <f>'[1]Cost Savings'!AA18</f>
        <v>1210661.0809080841</v>
      </c>
      <c r="C3" s="3">
        <v>1996533.8798698715</v>
      </c>
      <c r="D3" s="4">
        <f>C3-B3</f>
        <v>785872.79896178748</v>
      </c>
    </row>
    <row r="4" spans="1:4" x14ac:dyDescent="0.25">
      <c r="A4" s="1" t="s">
        <v>5</v>
      </c>
      <c r="B4" s="4">
        <f>'[1]Cost Savings'!AB18</f>
        <v>32975863.442369781</v>
      </c>
      <c r="C4" s="5">
        <v>50530353.002780177</v>
      </c>
      <c r="D4" s="4">
        <f>-C4-B4</f>
        <v>-83506216.445149958</v>
      </c>
    </row>
    <row r="5" spans="1:4" x14ac:dyDescent="0.25">
      <c r="A5" s="1" t="s">
        <v>6</v>
      </c>
      <c r="B5" s="3">
        <v>15882601.18</v>
      </c>
      <c r="C5" s="3">
        <v>24266910</v>
      </c>
      <c r="D5" s="4">
        <f>C5-B5</f>
        <v>8384308.8200000003</v>
      </c>
    </row>
    <row r="6" spans="1:4" s="7" customFormat="1" x14ac:dyDescent="0.25">
      <c r="A6" s="6"/>
    </row>
    <row r="7" spans="1:4" x14ac:dyDescent="0.25">
      <c r="A7" s="2" t="s">
        <v>7</v>
      </c>
      <c r="B7" s="4">
        <f>B5-B2</f>
        <v>13713543.129999999</v>
      </c>
      <c r="C7" s="3">
        <f>C5-C2</f>
        <v>22536771</v>
      </c>
      <c r="D7" s="4">
        <f>C7-B7</f>
        <v>8823227.870000001</v>
      </c>
    </row>
    <row r="8" spans="1:4" s="7" customFormat="1" x14ac:dyDescent="0.25"/>
    <row r="9" spans="1:4" x14ac:dyDescent="0.25">
      <c r="A9" s="2" t="s">
        <v>8</v>
      </c>
      <c r="B9" s="2">
        <f>B2/B5</f>
        <v>0.13656818712613422</v>
      </c>
      <c r="C9" s="2">
        <f>C2/C5</f>
        <v>7.1296221892280479E-2</v>
      </c>
      <c r="D9" s="2">
        <f>B9-C9</f>
        <v>6.5271965233853743E-2</v>
      </c>
    </row>
    <row r="10" spans="1:4" x14ac:dyDescent="0.25">
      <c r="A10" s="2" t="s">
        <v>9</v>
      </c>
      <c r="B10" s="8">
        <f>(B7-B2)/(B2-B5)</f>
        <v>-0.84183095284435072</v>
      </c>
      <c r="C10" s="9">
        <f>(C7-C2)/(C2-C5)</f>
        <v>-0.92323039533924356</v>
      </c>
      <c r="D10" s="10">
        <f>B10-C10</f>
        <v>8.1399442494892837E-2</v>
      </c>
    </row>
    <row r="11" spans="1:4" x14ac:dyDescent="0.25">
      <c r="A11" s="2" t="s">
        <v>10</v>
      </c>
      <c r="B11" s="4">
        <f>(B5-B2)/B2</f>
        <v>6.322349524024955</v>
      </c>
      <c r="C11" s="4">
        <f>(C5-C2)/C2</f>
        <v>13.025988663338611</v>
      </c>
      <c r="D11" s="4">
        <f>B11-C11</f>
        <v>-6.7036391393136556</v>
      </c>
    </row>
    <row r="12" spans="1:4" x14ac:dyDescent="0.25">
      <c r="A12" s="1" t="s">
        <v>11</v>
      </c>
      <c r="B12" s="11">
        <f>B2/287349</f>
        <v>7.5485143501456431</v>
      </c>
      <c r="C12" s="4">
        <f>C2/257253</f>
        <v>6.7254376042261894</v>
      </c>
      <c r="D12" s="4">
        <f>B12-C12</f>
        <v>0.82307674591945368</v>
      </c>
    </row>
    <row r="14" spans="1:4" x14ac:dyDescent="0.25">
      <c r="A14" s="4"/>
    </row>
    <row r="15" spans="1:4" x14ac:dyDescent="0.25">
      <c r="A15" s="4"/>
    </row>
    <row r="16" spans="1:4" x14ac:dyDescent="0.25">
      <c r="A16" s="4"/>
    </row>
    <row r="27" spans="2:2" x14ac:dyDescent="0.25">
      <c r="B27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Sensitivity Analysis Findings</vt:lpstr>
    </vt:vector>
  </TitlesOfParts>
  <Company>State Of Wyoming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Huse, Lindsay</dc:creator>
  <cp:lastModifiedBy>Huse, Lindsay</cp:lastModifiedBy>
  <dcterms:created xsi:type="dcterms:W3CDTF">2019-11-05T23:24:38Z</dcterms:created>
  <dcterms:modified xsi:type="dcterms:W3CDTF">2019-11-05T23:25:39Z</dcterms:modified>
</cp:coreProperties>
</file>